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LANOVI 2023.-2025\FINANCIJSKI PLAN\IZVRŠENJE PLANA\ZA UPRAVNO VIJEĆE\"/>
    </mc:Choice>
  </mc:AlternateContent>
  <xr:revisionPtr revIDLastSave="0" documentId="13_ncr:1_{AA8EF725-DDA5-4CE7-93FD-45896BFB66A4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 Obveze" sheetId="3" r:id="rId1"/>
    <sheet name=" Potraživanja" sheetId="4" r:id="rId2"/>
    <sheet name="Sheet1" sheetId="11" r:id="rId3"/>
  </sheets>
  <definedNames>
    <definedName name="_xlnm.Print_Area" localSheetId="0">' Obveze'!$A$2:$T$19</definedName>
    <definedName name="_xlnm.Print_Area" localSheetId="1">' Potraživanja'!$A$2:$R$23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3" l="1"/>
  <c r="E20" i="3"/>
  <c r="E19" i="3"/>
  <c r="C18" i="3"/>
  <c r="E12" i="4"/>
  <c r="F7" i="4" s="1"/>
  <c r="H10" i="4" l="1"/>
  <c r="F6" i="4"/>
  <c r="F12" i="4"/>
  <c r="F11" i="4"/>
  <c r="F9" i="4"/>
  <c r="F8" i="4"/>
  <c r="F10" i="4"/>
  <c r="G19" i="3"/>
  <c r="H19" i="3" s="1"/>
  <c r="I19" i="3"/>
  <c r="K19" i="3"/>
  <c r="M19" i="3"/>
  <c r="O19" i="3"/>
  <c r="Q19" i="3"/>
  <c r="S19" i="3"/>
  <c r="C12" i="4"/>
  <c r="D6" i="3" l="1"/>
  <c r="L6" i="3"/>
  <c r="D11" i="3"/>
  <c r="D7" i="3"/>
  <c r="D18" i="3"/>
  <c r="D12" i="3"/>
  <c r="D8" i="3"/>
  <c r="C19" i="3"/>
  <c r="D16" i="3"/>
  <c r="D14" i="3"/>
  <c r="D13" i="3"/>
  <c r="D9" i="3"/>
  <c r="D17" i="3"/>
  <c r="D15" i="3"/>
  <c r="D10" i="3"/>
  <c r="N9" i="3" l="1"/>
  <c r="H12" i="3"/>
  <c r="N15" i="3"/>
  <c r="T14" i="3"/>
  <c r="H14" i="3"/>
  <c r="F12" i="3"/>
  <c r="L11" i="3"/>
  <c r="J7" i="3"/>
  <c r="T10" i="3"/>
  <c r="H10" i="3"/>
  <c r="R12" i="3"/>
  <c r="P13" i="3"/>
  <c r="T7" i="3"/>
  <c r="P7" i="3"/>
  <c r="R8" i="3"/>
  <c r="N8" i="3"/>
  <c r="J6" i="3"/>
  <c r="L18" i="3"/>
  <c r="R17" i="3"/>
  <c r="R18" i="3"/>
  <c r="H15" i="3"/>
  <c r="J12" i="3"/>
  <c r="R9" i="3"/>
  <c r="F6" i="3"/>
  <c r="J16" i="3"/>
  <c r="R15" i="3"/>
  <c r="F7" i="3"/>
  <c r="P8" i="3"/>
  <c r="L10" i="3"/>
  <c r="R11" i="3"/>
  <c r="H13" i="3"/>
  <c r="N16" i="3"/>
  <c r="T17" i="3"/>
  <c r="H7" i="3"/>
  <c r="T9" i="3"/>
  <c r="T11" i="3"/>
  <c r="L14" i="3"/>
  <c r="J17" i="3"/>
  <c r="P6" i="3"/>
  <c r="H9" i="3"/>
  <c r="P11" i="3"/>
  <c r="J14" i="3"/>
  <c r="H17" i="3"/>
  <c r="P19" i="3"/>
  <c r="F8" i="3"/>
  <c r="N11" i="3"/>
  <c r="R13" i="3"/>
  <c r="T15" i="3"/>
  <c r="F18" i="3"/>
  <c r="L7" i="3"/>
  <c r="J10" i="3"/>
  <c r="P14" i="3"/>
  <c r="N17" i="3"/>
  <c r="T6" i="3"/>
  <c r="H8" i="3"/>
  <c r="J11" i="3"/>
  <c r="N14" i="3"/>
  <c r="L17" i="3"/>
  <c r="P18" i="3"/>
  <c r="R6" i="3"/>
  <c r="J9" i="3"/>
  <c r="H11" i="3"/>
  <c r="L13" i="3"/>
  <c r="P16" i="3"/>
  <c r="R19" i="3"/>
  <c r="T8" i="3"/>
  <c r="P10" i="3"/>
  <c r="T13" i="3"/>
  <c r="L16" i="3"/>
  <c r="T18" i="3"/>
  <c r="N7" i="3"/>
  <c r="N10" i="3"/>
  <c r="F13" i="3"/>
  <c r="J15" i="3"/>
  <c r="P17" i="3"/>
  <c r="N19" i="3"/>
  <c r="L9" i="3"/>
  <c r="F14" i="3"/>
  <c r="F17" i="3"/>
  <c r="T19" i="3"/>
  <c r="R7" i="3"/>
  <c r="F11" i="3"/>
  <c r="P12" i="3"/>
  <c r="P15" i="3"/>
  <c r="H18" i="3"/>
  <c r="H6" i="3"/>
  <c r="L8" i="3"/>
  <c r="R10" i="3"/>
  <c r="T12" i="3"/>
  <c r="F16" i="3"/>
  <c r="J19" i="3"/>
  <c r="J8" i="3"/>
  <c r="F10" i="3"/>
  <c r="J13" i="3"/>
  <c r="L15" i="3"/>
  <c r="J18" i="3"/>
  <c r="N6" i="3"/>
  <c r="P9" i="3"/>
  <c r="N12" i="3"/>
  <c r="R14" i="3"/>
  <c r="T16" i="3"/>
  <c r="F19" i="3"/>
  <c r="F9" i="3"/>
  <c r="L12" i="3"/>
  <c r="R16" i="3"/>
  <c r="L19" i="3"/>
  <c r="N13" i="3"/>
  <c r="H16" i="3"/>
  <c r="N18" i="3"/>
  <c r="D19" i="3"/>
  <c r="Q12" i="4" l="1"/>
  <c r="O12" i="4"/>
  <c r="M12" i="4"/>
  <c r="K12" i="4"/>
  <c r="I12" i="4"/>
  <c r="G12" i="4"/>
  <c r="R12" i="4" l="1"/>
  <c r="P7" i="4"/>
  <c r="P9" i="4"/>
  <c r="R6" i="4"/>
  <c r="L7" i="4"/>
  <c r="N8" i="4"/>
  <c r="L9" i="4"/>
  <c r="J10" i="4"/>
  <c r="N11" i="4"/>
  <c r="H12" i="4"/>
  <c r="R8" i="4"/>
  <c r="N10" i="4"/>
  <c r="R11" i="4"/>
  <c r="N6" i="4"/>
  <c r="H7" i="4"/>
  <c r="J8" i="4"/>
  <c r="H9" i="4"/>
  <c r="J11" i="4"/>
  <c r="L12" i="4"/>
  <c r="J6" i="4"/>
  <c r="R10" i="4"/>
  <c r="P12" i="4"/>
  <c r="D6" i="4"/>
  <c r="D8" i="4"/>
  <c r="D11" i="4"/>
  <c r="D7" i="4"/>
  <c r="D10" i="4"/>
  <c r="D9" i="4"/>
  <c r="D12" i="4"/>
  <c r="L6" i="4"/>
  <c r="N7" i="4"/>
  <c r="H8" i="4"/>
  <c r="P8" i="4"/>
  <c r="J9" i="4"/>
  <c r="R9" i="4"/>
  <c r="L10" i="4"/>
  <c r="L11" i="4"/>
  <c r="H6" i="4"/>
  <c r="P6" i="4"/>
  <c r="J7" i="4"/>
  <c r="R7" i="4"/>
  <c r="L8" i="4"/>
  <c r="N9" i="4"/>
  <c r="P10" i="4"/>
  <c r="H11" i="4"/>
  <c r="P11" i="4"/>
  <c r="J12" i="4"/>
  <c r="N12" i="4"/>
</calcChain>
</file>

<file path=xl/sharedStrings.xml><?xml version="1.0" encoding="utf-8"?>
<sst xmlns="http://schemas.openxmlformats.org/spreadsheetml/2006/main" count="88" uniqueCount="61">
  <si>
    <t>Posebno skupi lijekovi</t>
  </si>
  <si>
    <t>Opis    obveze</t>
  </si>
  <si>
    <t>Ukupne obveze</t>
  </si>
  <si>
    <t>Ukupno dospjele   obveze</t>
  </si>
  <si>
    <t>Dospjele obveze do 60 dana</t>
  </si>
  <si>
    <t>Dospjele obveze od 61 do 90 dana</t>
  </si>
  <si>
    <t>Dospjele obveze od 91 do 120 dana</t>
  </si>
  <si>
    <t>Dospjele obveze od  121 do 150  dana</t>
  </si>
  <si>
    <t>Dospjele obveze od 151 do 180 dana</t>
  </si>
  <si>
    <t>Dospjele obveze od 181 do 365 dana</t>
  </si>
  <si>
    <t>Dospjele obveze preko 365 dana</t>
  </si>
  <si>
    <t>HRK</t>
  </si>
  <si>
    <t>udjel u uk. dospjelim obv.(%)</t>
  </si>
  <si>
    <t>udjel u ukupnim obvezama (%)</t>
  </si>
  <si>
    <t>udjel u uk. dospjelim obv. (%)</t>
  </si>
  <si>
    <t>Za lijekove</t>
  </si>
  <si>
    <t>Za sanitetski materijal, krv i krvni derivati i sl.</t>
  </si>
  <si>
    <t>Za živežne namirnice</t>
  </si>
  <si>
    <t>Za energiju</t>
  </si>
  <si>
    <t>Za ostale materijale i reprodukcijski materijal</t>
  </si>
  <si>
    <t>Za proizvodne i neproizvodne usluge</t>
  </si>
  <si>
    <t>Za opremu (osnovna sredstva)</t>
  </si>
  <si>
    <t>Prema zaposlenicima</t>
  </si>
  <si>
    <t>Za usluge drugih zdravstvenih ustanova</t>
  </si>
  <si>
    <t>Prema komitentnim bankama za kredite</t>
  </si>
  <si>
    <t>Ostale nespomenute obveze</t>
  </si>
  <si>
    <t>Obveze prema HZZO-u za manje izvršeni rad</t>
  </si>
  <si>
    <t>UKUPNO (1-12)</t>
  </si>
  <si>
    <t>UKUPNO (bez dugoročnih kredita)</t>
  </si>
  <si>
    <t>Opis   potraživanja</t>
  </si>
  <si>
    <t>Ukupna potraživanja</t>
  </si>
  <si>
    <t>Ukupno dospjela potraživanja</t>
  </si>
  <si>
    <t>Dospjela potraživanja do 60 dana</t>
  </si>
  <si>
    <t>Dospjela potraživanja od 61 do 90 dana</t>
  </si>
  <si>
    <t>Dospjela potraživanja od 91 do 120 dana</t>
  </si>
  <si>
    <t>Dospjela potraživanja od  121 do 150  dana</t>
  </si>
  <si>
    <t>Dospjela potraživanja od 151 do 180 dana</t>
  </si>
  <si>
    <t>Dospjela potraživanja preko 180 dana</t>
  </si>
  <si>
    <t>udjel u uk. dospjelim pot.(%)</t>
  </si>
  <si>
    <t>udjel u ukupnim potraživanjima (%)</t>
  </si>
  <si>
    <t>udjel u uk. dospjelim potraž. (%)</t>
  </si>
  <si>
    <t>Potraživanja od HZZO-a po osnovu pružanja zdravstvene zaštite</t>
  </si>
  <si>
    <t>Potraživanja od HZZO-a po osnovu izvanlimitnih stavki*</t>
  </si>
  <si>
    <t>Potraživanja od HZZO-a po osnovu dopunskog zdravstvenog osiguranja</t>
  </si>
  <si>
    <t>Potraživanja od HZZO-a po osnovu ozljeda na radu i profesionalne bolesti</t>
  </si>
  <si>
    <t>Potraživanja od drugih zdravstvenih ustanova</t>
  </si>
  <si>
    <t>Ostala potraživanja</t>
  </si>
  <si>
    <t>UKUPNO</t>
  </si>
  <si>
    <t>*izvanlimitne stavke:</t>
  </si>
  <si>
    <t>Zdravstvena zaštita hrvatskih državljana s prebivalištem u BIH</t>
  </si>
  <si>
    <t>Eksplantacije u bolnicama</t>
  </si>
  <si>
    <t>Umjetne pužnice</t>
  </si>
  <si>
    <t>Intervencijska kardiologija</t>
  </si>
  <si>
    <t>Transplantacije u bolnicama</t>
  </si>
  <si>
    <t>Intervencijska neurologija</t>
  </si>
  <si>
    <t>Medicinska oplodnja</t>
  </si>
  <si>
    <t xml:space="preserve">i sve ostalo što se fakturiralo HZZO-u izvan temeljnih sredstava </t>
  </si>
  <si>
    <t>Izvještaj o obvezama -30. lipnja 2023</t>
  </si>
  <si>
    <t>Izvještaj o potraživanjima -30. lipnja 2023</t>
  </si>
  <si>
    <t>ROČNA STRUKTURA DOSPJELIH OBVEZA na dan 30.lipnja 2023.</t>
  </si>
  <si>
    <t>ROČNA STRUKTURA DOSPJELIH POTRAŽIVANJA na dan 30.lipnja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</si>
</sst>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/m/yyyy"/>
  </numFmts>
  <fonts count="13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9">
    <xf numFmtId="0" fontId="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</cellStyleXfs>
  <cellXfs count="63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/>
    <xf numFmtId="0" fontId="3" fillId="0" borderId="1" xfId="0" applyFont="1" applyBorder="1"/>
    <xf numFmtId="4" fontId="4" fillId="2" borderId="1" xfId="0" applyNumberFormat="1" applyFont="1" applyFill="1" applyBorder="1"/>
    <xf numFmtId="3" fontId="4" fillId="0" borderId="1" xfId="0" applyNumberFormat="1" applyFont="1" applyBorder="1"/>
    <xf numFmtId="3" fontId="0" fillId="0" borderId="1" xfId="0" applyNumberFormat="1" applyBorder="1"/>
    <xf numFmtId="0" fontId="0" fillId="0" borderId="1" xfId="0" applyBorder="1"/>
    <xf numFmtId="3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3" fontId="8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vertical="center"/>
    </xf>
    <xf numFmtId="0" fontId="10" fillId="0" borderId="1" xfId="2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vertical="center"/>
    </xf>
    <xf numFmtId="0" fontId="10" fillId="0" borderId="1" xfId="2" applyFont="1" applyBorder="1" applyAlignment="1">
      <alignment horizontal="left" vertical="center" wrapText="1"/>
    </xf>
    <xf numFmtId="0" fontId="4" fillId="2" borderId="1" xfId="0" applyFont="1" applyFill="1" applyBorder="1"/>
    <xf numFmtId="3" fontId="8" fillId="0" borderId="1" xfId="0" applyNumberFormat="1" applyFont="1" applyBorder="1" applyAlignment="1">
      <alignment wrapText="1"/>
    </xf>
    <xf numFmtId="0" fontId="0" fillId="0" borderId="1" xfId="0" applyBorder="1" applyAlignment="1">
      <alignment vertical="center"/>
    </xf>
    <xf numFmtId="3" fontId="8" fillId="0" borderId="1" xfId="0" applyNumberFormat="1" applyFont="1" applyBorder="1"/>
    <xf numFmtId="0" fontId="8" fillId="2" borderId="1" xfId="0" applyFont="1" applyFill="1" applyBorder="1"/>
    <xf numFmtId="4" fontId="8" fillId="2" borderId="1" xfId="0" applyNumberFormat="1" applyFont="1" applyFill="1" applyBorder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horizontal="left" vertical="center" wrapText="1"/>
    </xf>
    <xf numFmtId="4" fontId="0" fillId="0" borderId="0" xfId="0" applyNumberFormat="1"/>
    <xf numFmtId="0" fontId="5" fillId="0" borderId="0" xfId="3" applyFont="1" applyAlignment="1">
      <alignment vertical="center" wrapText="1"/>
    </xf>
    <xf numFmtId="3" fontId="12" fillId="0" borderId="6" xfId="0" applyNumberFormat="1" applyFont="1" applyBorder="1" applyAlignment="1" applyProtection="1">
      <alignment wrapText="1"/>
      <protection locked="0"/>
    </xf>
    <xf numFmtId="3" fontId="12" fillId="0" borderId="7" xfId="0" applyNumberFormat="1" applyFont="1" applyBorder="1" applyAlignment="1" applyProtection="1">
      <alignment wrapText="1"/>
      <protection locked="0"/>
    </xf>
    <xf numFmtId="3" fontId="1" fillId="0" borderId="5" xfId="0" applyNumberFormat="1" applyFont="1" applyBorder="1" applyAlignment="1" applyProtection="1">
      <alignment horizontal="right" wrapText="1"/>
      <protection locked="0"/>
    </xf>
    <xf numFmtId="3" fontId="1" fillId="0" borderId="8" xfId="0" applyNumberFormat="1" applyFont="1" applyBorder="1" applyAlignment="1" applyProtection="1">
      <alignment horizontal="right" wrapText="1"/>
      <protection locked="0"/>
    </xf>
    <xf numFmtId="3" fontId="1" fillId="0" borderId="9" xfId="0" applyNumberFormat="1" applyFont="1" applyBorder="1" applyAlignment="1" applyProtection="1">
      <alignment horizontal="right" wrapText="1"/>
      <protection locked="0"/>
    </xf>
    <xf numFmtId="3" fontId="5" fillId="0" borderId="6" xfId="0" applyNumberFormat="1" applyFont="1" applyBorder="1"/>
    <xf numFmtId="4" fontId="5" fillId="2" borderId="1" xfId="0" applyNumberFormat="1" applyFont="1" applyFill="1" applyBorder="1"/>
    <xf numFmtId="3" fontId="6" fillId="0" borderId="1" xfId="0" applyNumberFormat="1" applyFont="1" applyBorder="1"/>
    <xf numFmtId="3" fontId="5" fillId="0" borderId="1" xfId="0" applyNumberFormat="1" applyFont="1" applyBorder="1"/>
    <xf numFmtId="3" fontId="1" fillId="0" borderId="5" xfId="0" applyNumberFormat="1" applyFont="1" applyBorder="1" applyAlignment="1" applyProtection="1">
      <alignment wrapText="1"/>
      <protection locked="0"/>
    </xf>
    <xf numFmtId="3" fontId="1" fillId="0" borderId="8" xfId="0" applyNumberFormat="1" applyFont="1" applyBorder="1" applyAlignment="1" applyProtection="1">
      <alignment wrapText="1"/>
      <protection locked="0"/>
    </xf>
    <xf numFmtId="3" fontId="1" fillId="0" borderId="9" xfId="0" applyNumberFormat="1" applyFont="1" applyBorder="1" applyAlignment="1" applyProtection="1">
      <alignment wrapText="1"/>
      <protection locked="0"/>
    </xf>
    <xf numFmtId="3" fontId="1" fillId="0" borderId="8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horizontal="center" vertical="top" wrapText="1" shrinkToFi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 shrinkToFit="1"/>
    </xf>
  </cellXfs>
  <cellStyles count="9">
    <cellStyle name="Excel Built-in Normal" xfId="8" xr:uid="{00000000-0005-0000-0000-000000000000}"/>
    <cellStyle name="Normal" xfId="0" builtinId="0"/>
    <cellStyle name="Normal 2" xfId="1" xr:uid="{00000000-0005-0000-0000-000002000000}"/>
    <cellStyle name="Normal_Potraživanja_dospjela 2008" xfId="2" xr:uid="{00000000-0005-0000-0000-000003000000}"/>
    <cellStyle name="Normalno 2" xfId="3" xr:uid="{00000000-0005-0000-0000-000004000000}"/>
    <cellStyle name="Normalno 3" xfId="4" xr:uid="{00000000-0005-0000-0000-000005000000}"/>
    <cellStyle name="Normalno 4" xfId="5" xr:uid="{00000000-0005-0000-0000-000006000000}"/>
    <cellStyle name="Obično_List1" xfId="6" xr:uid="{00000000-0005-0000-0000-000007000000}"/>
    <cellStyle name="TableStyleLight1" xfId="7" xr:uid="{00000000-0005-0000-0000-000009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78787"/>
      <rgbColor rgb="FF9999FF"/>
      <rgbColor rgb="FFBE4B48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A7EBB"/>
      <rgbColor rgb="FF46AAC4"/>
      <rgbColor rgb="FF99CC00"/>
      <rgbColor rgb="FFFFCC00"/>
      <rgbColor rgb="FFFF9900"/>
      <rgbColor rgb="FFFF6600"/>
      <rgbColor rgb="FF7D5FA0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9"/>
  <sheetViews>
    <sheetView tabSelected="1" zoomScaleNormal="100" workbookViewId="0">
      <selection activeCell="C21" sqref="C21"/>
    </sheetView>
  </sheetViews>
  <sheetFormatPr defaultRowHeight="15" x14ac:dyDescent="0.25"/>
  <cols>
    <col min="1" max="1" width="3" customWidth="1"/>
    <col min="2" max="2" width="37.140625" customWidth="1"/>
    <col min="3" max="3" width="11.5703125" customWidth="1"/>
    <col min="4" max="4" width="10.28515625" customWidth="1"/>
    <col min="5" max="5" width="11.140625" customWidth="1"/>
    <col min="6" max="6" width="10.28515625" customWidth="1"/>
    <col min="7" max="7" width="11.5703125" customWidth="1"/>
    <col min="8" max="8" width="11.42578125"/>
    <col min="9" max="9" width="11.7109375" customWidth="1"/>
    <col min="10" max="10" width="14.140625" customWidth="1"/>
    <col min="11" max="11" width="10.28515625" customWidth="1"/>
    <col min="12" max="12" width="12.28515625" customWidth="1"/>
    <col min="13" max="13" width="11.140625" customWidth="1"/>
    <col min="14" max="14" width="13.140625" customWidth="1"/>
    <col min="15" max="15" width="10.85546875" customWidth="1"/>
    <col min="16" max="16" width="10.7109375" customWidth="1"/>
    <col min="17" max="17" width="10" customWidth="1"/>
    <col min="18" max="18" width="10.7109375" customWidth="1"/>
    <col min="19" max="19" width="11" customWidth="1"/>
    <col min="20" max="20" width="8.7109375" customWidth="1"/>
    <col min="21" max="21" width="11.140625" customWidth="1"/>
    <col min="22" max="1019" width="8.7109375" customWidth="1"/>
  </cols>
  <sheetData>
    <row r="1" spans="1:21" ht="15.75" thickBot="1" x14ac:dyDescent="0.3"/>
    <row r="2" spans="1:21" x14ac:dyDescent="0.25">
      <c r="A2" s="51" t="s">
        <v>57</v>
      </c>
      <c r="B2" s="52"/>
      <c r="C2" s="52"/>
      <c r="D2" s="52"/>
      <c r="E2" s="52"/>
      <c r="F2" s="53"/>
      <c r="G2" s="54" t="s">
        <v>59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 ht="36.75" customHeight="1" x14ac:dyDescent="0.25">
      <c r="A3" s="55" t="s">
        <v>1</v>
      </c>
      <c r="B3" s="55"/>
      <c r="C3" s="47" t="s">
        <v>2</v>
      </c>
      <c r="D3" s="48"/>
      <c r="E3" s="49" t="s">
        <v>3</v>
      </c>
      <c r="F3" s="50"/>
      <c r="G3" s="56" t="s">
        <v>4</v>
      </c>
      <c r="H3" s="56"/>
      <c r="I3" s="56" t="s">
        <v>5</v>
      </c>
      <c r="J3" s="56"/>
      <c r="K3" s="56" t="s">
        <v>6</v>
      </c>
      <c r="L3" s="56"/>
      <c r="M3" s="56" t="s">
        <v>7</v>
      </c>
      <c r="N3" s="56"/>
      <c r="O3" s="56" t="s">
        <v>8</v>
      </c>
      <c r="P3" s="56"/>
      <c r="Q3" s="56" t="s">
        <v>9</v>
      </c>
      <c r="R3" s="56"/>
      <c r="S3" s="56" t="s">
        <v>10</v>
      </c>
      <c r="T3" s="56"/>
    </row>
    <row r="4" spans="1:21" ht="15" customHeight="1" x14ac:dyDescent="0.25">
      <c r="A4" s="55"/>
      <c r="B4" s="55"/>
      <c r="C4" s="57">
        <v>45107</v>
      </c>
      <c r="D4" s="57"/>
      <c r="E4" s="57">
        <v>45107</v>
      </c>
      <c r="F4" s="57"/>
      <c r="G4" s="46" t="s">
        <v>11</v>
      </c>
      <c r="H4" s="46" t="s">
        <v>12</v>
      </c>
      <c r="I4" s="46" t="s">
        <v>11</v>
      </c>
      <c r="J4" s="46" t="s">
        <v>12</v>
      </c>
      <c r="K4" s="46" t="s">
        <v>11</v>
      </c>
      <c r="L4" s="46" t="s">
        <v>12</v>
      </c>
      <c r="M4" s="46" t="s">
        <v>11</v>
      </c>
      <c r="N4" s="46" t="s">
        <v>12</v>
      </c>
      <c r="O4" s="46" t="s">
        <v>11</v>
      </c>
      <c r="P4" s="46" t="s">
        <v>12</v>
      </c>
      <c r="Q4" s="46" t="s">
        <v>11</v>
      </c>
      <c r="R4" s="46" t="s">
        <v>12</v>
      </c>
      <c r="S4" s="46" t="s">
        <v>11</v>
      </c>
      <c r="T4" s="46" t="s">
        <v>12</v>
      </c>
    </row>
    <row r="5" spans="1:21" ht="75" customHeight="1" x14ac:dyDescent="0.25">
      <c r="A5" s="55"/>
      <c r="B5" s="55"/>
      <c r="C5" s="3" t="s">
        <v>11</v>
      </c>
      <c r="D5" s="3" t="s">
        <v>13</v>
      </c>
      <c r="E5" s="5" t="s">
        <v>11</v>
      </c>
      <c r="F5" s="5" t="s">
        <v>14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1" x14ac:dyDescent="0.25">
      <c r="A6" s="6">
        <v>1</v>
      </c>
      <c r="B6" s="7" t="s">
        <v>15</v>
      </c>
      <c r="C6" s="35">
        <v>1587827</v>
      </c>
      <c r="D6" s="8">
        <f>C6/C18*100</f>
        <v>3.4531686589756863</v>
      </c>
      <c r="E6" s="4">
        <v>1061268</v>
      </c>
      <c r="F6" s="8">
        <f>E6/E19*100</f>
        <v>3.2308331051619938</v>
      </c>
      <c r="G6" s="35">
        <v>430944</v>
      </c>
      <c r="H6" s="39">
        <f>G6/E19*100</f>
        <v>1.3119288828749478</v>
      </c>
      <c r="I6" s="35">
        <v>204101</v>
      </c>
      <c r="J6" s="39">
        <f>I6/E19*100</f>
        <v>0.62134754613977627</v>
      </c>
      <c r="K6" s="35">
        <v>201997</v>
      </c>
      <c r="L6" s="39">
        <f t="shared" ref="L6:L19" si="0">K6/(E$19)*100</f>
        <v>0.61494230933506644</v>
      </c>
      <c r="M6" s="35">
        <v>136017</v>
      </c>
      <c r="N6" s="39">
        <f t="shared" ref="N6:N19" si="1">M6/(E$19)*100</f>
        <v>0.41407846695162659</v>
      </c>
      <c r="O6" s="35">
        <v>88209</v>
      </c>
      <c r="P6" s="39">
        <f t="shared" ref="P6:P19" si="2">O6/(E$19)*100</f>
        <v>0.26853589986057652</v>
      </c>
      <c r="Q6" s="35">
        <v>0</v>
      </c>
      <c r="R6" s="39">
        <f t="shared" ref="R6:R19" si="3">Q6/(E$19)*100</f>
        <v>0</v>
      </c>
      <c r="S6" s="40">
        <v>0</v>
      </c>
      <c r="T6" s="39">
        <f t="shared" ref="T6:T19" si="4">S6/(E$19)*100</f>
        <v>0</v>
      </c>
      <c r="U6" s="1"/>
    </row>
    <row r="7" spans="1:21" x14ac:dyDescent="0.25">
      <c r="A7" s="6">
        <v>2</v>
      </c>
      <c r="B7" s="7" t="s">
        <v>16</v>
      </c>
      <c r="C7" s="36">
        <v>2665063</v>
      </c>
      <c r="D7" s="8">
        <f>C7/C18*100</f>
        <v>5.7959160700729475</v>
      </c>
      <c r="E7" s="4">
        <v>1905239</v>
      </c>
      <c r="F7" s="8">
        <f>E7/E19*100</f>
        <v>5.8001458957075229</v>
      </c>
      <c r="G7" s="36">
        <v>721640</v>
      </c>
      <c r="H7" s="39">
        <f>G7/E19*100</f>
        <v>2.1968988059652239</v>
      </c>
      <c r="I7" s="36">
        <v>370408.44</v>
      </c>
      <c r="J7" s="39">
        <f>I7/($E19)*100</f>
        <v>1.127639625790479</v>
      </c>
      <c r="K7" s="36">
        <v>301860</v>
      </c>
      <c r="L7" s="39">
        <f t="shared" si="0"/>
        <v>0.91895664537534283</v>
      </c>
      <c r="M7" s="36">
        <v>313567</v>
      </c>
      <c r="N7" s="39">
        <f t="shared" si="1"/>
        <v>0.95459643020078899</v>
      </c>
      <c r="O7" s="36">
        <v>197764</v>
      </c>
      <c r="P7" s="39">
        <f t="shared" si="2"/>
        <v>0.60205572787387973</v>
      </c>
      <c r="Q7" s="36">
        <v>0</v>
      </c>
      <c r="R7" s="39">
        <f t="shared" si="3"/>
        <v>0</v>
      </c>
      <c r="S7" s="40">
        <v>0</v>
      </c>
      <c r="T7" s="39">
        <f t="shared" si="4"/>
        <v>0</v>
      </c>
      <c r="U7" s="1"/>
    </row>
    <row r="8" spans="1:21" x14ac:dyDescent="0.25">
      <c r="A8" s="6">
        <v>3</v>
      </c>
      <c r="B8" s="7" t="s">
        <v>17</v>
      </c>
      <c r="C8" s="36">
        <v>130101</v>
      </c>
      <c r="D8" s="8">
        <f>C8/C18*100</f>
        <v>0.28294058212978851</v>
      </c>
      <c r="E8" s="4">
        <v>75368</v>
      </c>
      <c r="F8" s="8">
        <f>E8/E19*100</f>
        <v>0.22944386287897983</v>
      </c>
      <c r="G8" s="36">
        <v>25827</v>
      </c>
      <c r="H8" s="39">
        <f>G8/$E19*100</f>
        <v>7.8625499503441929E-2</v>
      </c>
      <c r="I8" s="36">
        <v>12822.39</v>
      </c>
      <c r="J8" s="39">
        <f t="shared" ref="J8:J19" si="5">I8/(E$19)*100</f>
        <v>3.9035382296741347E-2</v>
      </c>
      <c r="K8" s="36">
        <v>9280.93</v>
      </c>
      <c r="L8" s="39">
        <f t="shared" si="0"/>
        <v>2.8254065787992385E-2</v>
      </c>
      <c r="M8" s="36">
        <v>7823.57</v>
      </c>
      <c r="N8" s="39">
        <f t="shared" si="1"/>
        <v>2.3817404233946765E-2</v>
      </c>
      <c r="O8" s="36">
        <v>7090.62</v>
      </c>
      <c r="P8" s="39">
        <f t="shared" si="2"/>
        <v>2.1586074235842159E-2</v>
      </c>
      <c r="Q8" s="36">
        <v>12523</v>
      </c>
      <c r="R8" s="39">
        <f t="shared" si="3"/>
        <v>3.8123945107120583E-2</v>
      </c>
      <c r="S8" s="40">
        <v>0</v>
      </c>
      <c r="T8" s="39">
        <f t="shared" si="4"/>
        <v>0</v>
      </c>
      <c r="U8" s="1"/>
    </row>
    <row r="9" spans="1:21" x14ac:dyDescent="0.25">
      <c r="A9" s="6">
        <v>4</v>
      </c>
      <c r="B9" s="7" t="s">
        <v>18</v>
      </c>
      <c r="C9" s="36">
        <v>122317</v>
      </c>
      <c r="D9" s="8">
        <f>C9/C18*100</f>
        <v>0.26601212276899749</v>
      </c>
      <c r="E9" s="4">
        <v>0</v>
      </c>
      <c r="F9" s="8">
        <f>E9/E19*100</f>
        <v>0</v>
      </c>
      <c r="G9" s="36">
        <v>0</v>
      </c>
      <c r="H9" s="39">
        <f>G9/E19*100</f>
        <v>0</v>
      </c>
      <c r="I9" s="36">
        <v>0</v>
      </c>
      <c r="J9" s="39">
        <f t="shared" si="5"/>
        <v>0</v>
      </c>
      <c r="K9" s="36">
        <v>0</v>
      </c>
      <c r="L9" s="39">
        <f t="shared" si="0"/>
        <v>0</v>
      </c>
      <c r="M9" s="36">
        <v>0</v>
      </c>
      <c r="N9" s="39">
        <f t="shared" si="1"/>
        <v>0</v>
      </c>
      <c r="O9" s="36">
        <v>0</v>
      </c>
      <c r="P9" s="39">
        <f t="shared" si="2"/>
        <v>0</v>
      </c>
      <c r="Q9" s="36">
        <v>0</v>
      </c>
      <c r="R9" s="39">
        <f t="shared" si="3"/>
        <v>0</v>
      </c>
      <c r="S9" s="40">
        <v>0</v>
      </c>
      <c r="T9" s="39">
        <f t="shared" si="4"/>
        <v>0</v>
      </c>
      <c r="U9" s="1"/>
    </row>
    <row r="10" spans="1:21" x14ac:dyDescent="0.25">
      <c r="A10" s="6">
        <v>5</v>
      </c>
      <c r="B10" s="7" t="s">
        <v>19</v>
      </c>
      <c r="C10" s="36">
        <v>373573</v>
      </c>
      <c r="D10" s="8">
        <f>C10/C18*100</f>
        <v>0.81243773751140647</v>
      </c>
      <c r="E10" s="4">
        <v>239952</v>
      </c>
      <c r="F10" s="8">
        <f>E10/E19*100</f>
        <v>0.73048924988771047</v>
      </c>
      <c r="G10" s="36">
        <v>110578</v>
      </c>
      <c r="H10" s="39">
        <f>G10/$E19*100</f>
        <v>0.33663416130760837</v>
      </c>
      <c r="I10" s="36">
        <v>29637</v>
      </c>
      <c r="J10" s="39">
        <f t="shared" si="5"/>
        <v>9.0224336112731188E-2</v>
      </c>
      <c r="K10" s="36">
        <v>25302</v>
      </c>
      <c r="L10" s="39">
        <f t="shared" si="0"/>
        <v>7.702723461633515E-2</v>
      </c>
      <c r="M10" s="36">
        <v>18997.39</v>
      </c>
      <c r="N10" s="39">
        <f t="shared" si="1"/>
        <v>5.7834021683187853E-2</v>
      </c>
      <c r="O10" s="36">
        <v>10001.61</v>
      </c>
      <c r="P10" s="39">
        <f t="shared" si="2"/>
        <v>3.0448042052449758E-2</v>
      </c>
      <c r="Q10" s="36">
        <v>42565</v>
      </c>
      <c r="R10" s="39">
        <f t="shared" si="3"/>
        <v>0.129581228418477</v>
      </c>
      <c r="S10" s="40">
        <v>2871</v>
      </c>
      <c r="T10" s="39">
        <f t="shared" si="4"/>
        <v>8.7402256969211205E-3</v>
      </c>
      <c r="U10" s="1"/>
    </row>
    <row r="11" spans="1:21" x14ac:dyDescent="0.25">
      <c r="A11" s="6">
        <v>6</v>
      </c>
      <c r="B11" s="7" t="s">
        <v>20</v>
      </c>
      <c r="C11" s="36">
        <v>752985</v>
      </c>
      <c r="D11" s="8">
        <f>C11/C18*100</f>
        <v>1.6375739943197885</v>
      </c>
      <c r="E11" s="4">
        <v>468120</v>
      </c>
      <c r="F11" s="8">
        <f>E11/E19*100</f>
        <v>1.4251043027665327</v>
      </c>
      <c r="G11" s="36">
        <v>184992</v>
      </c>
      <c r="H11" s="39">
        <f>G11/$E19*100</f>
        <v>0.56317374856315983</v>
      </c>
      <c r="I11" s="36">
        <v>32406.98</v>
      </c>
      <c r="J11" s="39">
        <f t="shared" si="5"/>
        <v>9.8657025202232268E-2</v>
      </c>
      <c r="K11" s="36">
        <v>18917</v>
      </c>
      <c r="L11" s="39">
        <f t="shared" si="0"/>
        <v>5.7589289275045918E-2</v>
      </c>
      <c r="M11" s="36">
        <v>9217.17</v>
      </c>
      <c r="N11" s="39">
        <f t="shared" si="1"/>
        <v>2.8059960322845853E-2</v>
      </c>
      <c r="O11" s="36">
        <v>84290.39</v>
      </c>
      <c r="P11" s="39">
        <f t="shared" si="2"/>
        <v>0.25660642030007075</v>
      </c>
      <c r="Q11" s="36">
        <v>45872</v>
      </c>
      <c r="R11" s="39">
        <f t="shared" si="3"/>
        <v>0.13964877505021445</v>
      </c>
      <c r="S11" s="40">
        <v>92424</v>
      </c>
      <c r="T11" s="39">
        <f t="shared" si="4"/>
        <v>0.28136768366849096</v>
      </c>
      <c r="U11" s="1"/>
    </row>
    <row r="12" spans="1:21" x14ac:dyDescent="0.25">
      <c r="A12" s="6">
        <v>7</v>
      </c>
      <c r="B12" s="7" t="s">
        <v>21</v>
      </c>
      <c r="C12" s="36">
        <v>626022</v>
      </c>
      <c r="D12" s="8">
        <f>C12/C18*100</f>
        <v>1.3614578604780476</v>
      </c>
      <c r="E12" s="4">
        <v>600785</v>
      </c>
      <c r="F12" s="8">
        <f>E12/E19*100</f>
        <v>1.8289782289532412</v>
      </c>
      <c r="G12" s="36">
        <v>93027</v>
      </c>
      <c r="H12" s="39">
        <f>G12/E19*100</f>
        <v>0.28320340505311081</v>
      </c>
      <c r="I12" s="36">
        <v>2132.5</v>
      </c>
      <c r="J12" s="39">
        <f t="shared" si="5"/>
        <v>6.4919997557242384E-3</v>
      </c>
      <c r="K12" s="36">
        <v>1638.5</v>
      </c>
      <c r="L12" s="39">
        <f t="shared" si="0"/>
        <v>4.988108604808519E-3</v>
      </c>
      <c r="M12" s="36">
        <v>0</v>
      </c>
      <c r="N12" s="39">
        <f t="shared" si="1"/>
        <v>0</v>
      </c>
      <c r="O12" s="36">
        <v>0</v>
      </c>
      <c r="P12" s="39">
        <f t="shared" si="2"/>
        <v>0</v>
      </c>
      <c r="Q12" s="36">
        <v>125849.9</v>
      </c>
      <c r="R12" s="39">
        <f t="shared" si="3"/>
        <v>0.38312662136362008</v>
      </c>
      <c r="S12" s="40">
        <v>378137</v>
      </c>
      <c r="T12" s="39">
        <f t="shared" si="4"/>
        <v>1.1511677897445705</v>
      </c>
      <c r="U12" s="1"/>
    </row>
    <row r="13" spans="1:21" x14ac:dyDescent="0.25">
      <c r="A13" s="6">
        <v>8</v>
      </c>
      <c r="B13" s="7" t="s">
        <v>22</v>
      </c>
      <c r="C13" s="36">
        <v>2972816</v>
      </c>
      <c r="D13" s="8">
        <f>C13/C18*100</f>
        <v>6.4652100260931853</v>
      </c>
      <c r="E13" s="4">
        <v>48499</v>
      </c>
      <c r="F13" s="8">
        <f>E13/E19*100</f>
        <v>0.14764618811388974</v>
      </c>
      <c r="G13" s="36">
        <v>663.07</v>
      </c>
      <c r="H13" s="39">
        <f>G13/E19*100</f>
        <v>2.0185933308455198E-3</v>
      </c>
      <c r="I13" s="36">
        <v>0</v>
      </c>
      <c r="J13" s="39">
        <f t="shared" si="5"/>
        <v>0</v>
      </c>
      <c r="K13" s="36">
        <v>1256.21</v>
      </c>
      <c r="L13" s="39">
        <f t="shared" si="0"/>
        <v>3.8242977787284155E-3</v>
      </c>
      <c r="M13" s="36">
        <v>392.39</v>
      </c>
      <c r="N13" s="39">
        <f t="shared" si="1"/>
        <v>1.1945583981939668E-3</v>
      </c>
      <c r="O13" s="36">
        <v>4095.47</v>
      </c>
      <c r="P13" s="39">
        <f t="shared" si="2"/>
        <v>1.2467896947046165E-2</v>
      </c>
      <c r="Q13" s="36">
        <v>22980.02</v>
      </c>
      <c r="R13" s="39">
        <f t="shared" si="3"/>
        <v>6.9958398230498528E-2</v>
      </c>
      <c r="S13" s="40">
        <v>19111</v>
      </c>
      <c r="T13" s="39">
        <f t="shared" si="4"/>
        <v>5.8179886204757766E-2</v>
      </c>
      <c r="U13" s="1"/>
    </row>
    <row r="14" spans="1:21" x14ac:dyDescent="0.25">
      <c r="A14" s="6">
        <v>9</v>
      </c>
      <c r="B14" s="7" t="s">
        <v>23</v>
      </c>
      <c r="C14" s="36">
        <v>271093</v>
      </c>
      <c r="D14" s="8">
        <f>C14/C18*100</f>
        <v>0.58956665384056051</v>
      </c>
      <c r="E14" s="4">
        <v>254356</v>
      </c>
      <c r="F14" s="8">
        <f>E14/E19*100</f>
        <v>0.77433954976177932</v>
      </c>
      <c r="G14" s="36">
        <v>44755</v>
      </c>
      <c r="H14" s="39">
        <f>G14/E19*100</f>
        <v>0.13624827623326533</v>
      </c>
      <c r="I14" s="36">
        <v>8067.31</v>
      </c>
      <c r="J14" s="39">
        <f t="shared" si="5"/>
        <v>2.4559425345534212E-2</v>
      </c>
      <c r="K14" s="36">
        <v>22590.11</v>
      </c>
      <c r="L14" s="39">
        <f t="shared" si="0"/>
        <v>6.8771389731199853E-2</v>
      </c>
      <c r="M14" s="36">
        <v>17866</v>
      </c>
      <c r="N14" s="39">
        <f t="shared" si="1"/>
        <v>5.4389715186761667E-2</v>
      </c>
      <c r="O14" s="36">
        <v>12330</v>
      </c>
      <c r="P14" s="39">
        <f t="shared" si="2"/>
        <v>3.7536392491479421E-2</v>
      </c>
      <c r="Q14" s="36">
        <v>42807</v>
      </c>
      <c r="R14" s="39">
        <f t="shared" si="3"/>
        <v>0.13031795242358146</v>
      </c>
      <c r="S14" s="40">
        <v>105942</v>
      </c>
      <c r="T14" s="39">
        <f t="shared" si="4"/>
        <v>0.32252072127593778</v>
      </c>
      <c r="U14" s="1"/>
    </row>
    <row r="15" spans="1:21" x14ac:dyDescent="0.25">
      <c r="A15" s="6">
        <v>10</v>
      </c>
      <c r="B15" s="7" t="s">
        <v>24</v>
      </c>
      <c r="C15" s="36">
        <v>8271308</v>
      </c>
      <c r="D15" s="8">
        <f>C15/C18*100</f>
        <v>17.988245290157469</v>
      </c>
      <c r="E15" s="4">
        <v>0</v>
      </c>
      <c r="F15" s="8">
        <v>0</v>
      </c>
      <c r="G15" s="36">
        <v>0</v>
      </c>
      <c r="H15" s="39">
        <f>G15/E19*100</f>
        <v>0</v>
      </c>
      <c r="I15" s="36">
        <v>0</v>
      </c>
      <c r="J15" s="39">
        <f t="shared" si="5"/>
        <v>0</v>
      </c>
      <c r="K15" s="36">
        <v>0</v>
      </c>
      <c r="L15" s="39">
        <f t="shared" si="0"/>
        <v>0</v>
      </c>
      <c r="M15" s="36">
        <v>0</v>
      </c>
      <c r="N15" s="39">
        <f t="shared" si="1"/>
        <v>0</v>
      </c>
      <c r="O15" s="36">
        <v>0</v>
      </c>
      <c r="P15" s="39">
        <f t="shared" si="2"/>
        <v>0</v>
      </c>
      <c r="Q15" s="36">
        <v>0</v>
      </c>
      <c r="R15" s="39">
        <f t="shared" si="3"/>
        <v>0</v>
      </c>
      <c r="S15" s="40">
        <v>0</v>
      </c>
      <c r="T15" s="39">
        <f t="shared" si="4"/>
        <v>0</v>
      </c>
      <c r="U15" s="1"/>
    </row>
    <row r="16" spans="1:21" x14ac:dyDescent="0.25">
      <c r="A16" s="6">
        <v>11</v>
      </c>
      <c r="B16" s="7" t="s">
        <v>25</v>
      </c>
      <c r="C16" s="36">
        <v>526781</v>
      </c>
      <c r="D16" s="8">
        <f>C16/C18*100</f>
        <v>1.145630877509874</v>
      </c>
      <c r="E16" s="4">
        <v>512682</v>
      </c>
      <c r="F16" s="8">
        <f>E16/E19*100</f>
        <v>1.5607650263841568</v>
      </c>
      <c r="G16" s="36">
        <v>30253</v>
      </c>
      <c r="H16" s="39">
        <f>G16/E19*100</f>
        <v>9.2099633580269819E-2</v>
      </c>
      <c r="I16" s="36">
        <v>0</v>
      </c>
      <c r="J16" s="39">
        <f t="shared" si="5"/>
        <v>0</v>
      </c>
      <c r="K16" s="36">
        <v>178884</v>
      </c>
      <c r="L16" s="39">
        <f t="shared" si="0"/>
        <v>0.54457907821944884</v>
      </c>
      <c r="M16" s="36">
        <v>22186</v>
      </c>
      <c r="N16" s="39">
        <f t="shared" si="1"/>
        <v>6.7541151972097521E-2</v>
      </c>
      <c r="O16" s="36">
        <v>75612</v>
      </c>
      <c r="P16" s="39">
        <f t="shared" si="2"/>
        <v>0.23018667551222566</v>
      </c>
      <c r="Q16" s="36">
        <v>91337</v>
      </c>
      <c r="R16" s="39">
        <f t="shared" si="3"/>
        <v>0.27805851427366229</v>
      </c>
      <c r="S16" s="40">
        <v>114410</v>
      </c>
      <c r="T16" s="39">
        <f t="shared" si="4"/>
        <v>0.34829997282645259</v>
      </c>
      <c r="U16" s="1"/>
    </row>
    <row r="17" spans="1:21" x14ac:dyDescent="0.25">
      <c r="A17" s="6">
        <v>12</v>
      </c>
      <c r="B17" s="7" t="s">
        <v>26</v>
      </c>
      <c r="C17" s="37">
        <v>27681853</v>
      </c>
      <c r="D17" s="8">
        <f>C17/C18*100</f>
        <v>60.201840126142244</v>
      </c>
      <c r="E17" s="4">
        <v>27681853</v>
      </c>
      <c r="F17" s="8">
        <f>E17/E19*100</f>
        <v>84.272254590384193</v>
      </c>
      <c r="G17" s="37">
        <v>4105802</v>
      </c>
      <c r="H17" s="39">
        <f>G17/E19*100</f>
        <v>12.499350800024429</v>
      </c>
      <c r="I17" s="37">
        <v>0</v>
      </c>
      <c r="J17" s="39">
        <f t="shared" si="5"/>
        <v>0</v>
      </c>
      <c r="K17" s="37">
        <v>0</v>
      </c>
      <c r="L17" s="39">
        <f t="shared" si="0"/>
        <v>0</v>
      </c>
      <c r="M17" s="37">
        <v>0</v>
      </c>
      <c r="N17" s="39">
        <f t="shared" si="1"/>
        <v>0</v>
      </c>
      <c r="O17" s="37">
        <v>0</v>
      </c>
      <c r="P17" s="39">
        <f t="shared" si="2"/>
        <v>0</v>
      </c>
      <c r="Q17" s="37">
        <v>633277</v>
      </c>
      <c r="R17" s="39">
        <f t="shared" si="3"/>
        <v>1.9278940817377626</v>
      </c>
      <c r="S17" s="40">
        <v>22942774</v>
      </c>
      <c r="T17" s="39">
        <f t="shared" si="4"/>
        <v>69.845009708622001</v>
      </c>
      <c r="U17" s="1"/>
    </row>
    <row r="18" spans="1:21" x14ac:dyDescent="0.25">
      <c r="A18" s="11"/>
      <c r="B18" s="7" t="s">
        <v>27</v>
      </c>
      <c r="C18" s="4">
        <f>C6+C7+C8+C9+C10+C11+C12+C13+C14+C15+C16+C17</f>
        <v>45981739</v>
      </c>
      <c r="D18" s="8">
        <f>C18/C18*100</f>
        <v>100</v>
      </c>
      <c r="E18" s="9">
        <v>0</v>
      </c>
      <c r="F18" s="8">
        <f>E18/E19*100</f>
        <v>0</v>
      </c>
      <c r="G18" s="41">
        <v>0</v>
      </c>
      <c r="H18" s="39">
        <f>G18/E19*100</f>
        <v>0</v>
      </c>
      <c r="I18" s="41">
        <v>0</v>
      </c>
      <c r="J18" s="39">
        <f t="shared" si="5"/>
        <v>0</v>
      </c>
      <c r="K18" s="38">
        <v>0</v>
      </c>
      <c r="L18" s="39">
        <f t="shared" si="0"/>
        <v>0</v>
      </c>
      <c r="M18" s="38">
        <v>0</v>
      </c>
      <c r="N18" s="39">
        <f t="shared" si="1"/>
        <v>0</v>
      </c>
      <c r="O18" s="38">
        <v>0</v>
      </c>
      <c r="P18" s="39">
        <f t="shared" si="2"/>
        <v>0</v>
      </c>
      <c r="Q18" s="41"/>
      <c r="R18" s="39">
        <f t="shared" si="3"/>
        <v>0</v>
      </c>
      <c r="S18" s="41">
        <v>0</v>
      </c>
      <c r="T18" s="39">
        <f t="shared" si="4"/>
        <v>0</v>
      </c>
      <c r="U18" s="1"/>
    </row>
    <row r="19" spans="1:21" x14ac:dyDescent="0.25">
      <c r="A19" s="11"/>
      <c r="B19" s="7" t="s">
        <v>28</v>
      </c>
      <c r="C19" s="10">
        <f>C18-C15</f>
        <v>37710431</v>
      </c>
      <c r="D19" s="8">
        <f>C19/C18*100</f>
        <v>82.011754709842535</v>
      </c>
      <c r="E19" s="10">
        <f>SUM(E6:E18)</f>
        <v>32848122</v>
      </c>
      <c r="F19" s="8">
        <f>E19/E19*100</f>
        <v>100</v>
      </c>
      <c r="G19" s="10">
        <f>SUM(G6:G18)</f>
        <v>5748481.0700000003</v>
      </c>
      <c r="H19" s="8">
        <f>G19/G19*100</f>
        <v>100</v>
      </c>
      <c r="I19" s="10">
        <f>SUM(I6:I18)</f>
        <v>659575.62</v>
      </c>
      <c r="J19" s="8">
        <f t="shared" si="5"/>
        <v>2.0079553406432185</v>
      </c>
      <c r="K19" s="10">
        <f>SUM(K6:K18)</f>
        <v>761725.74999999988</v>
      </c>
      <c r="L19" s="8">
        <f t="shared" si="0"/>
        <v>2.3189324187239677</v>
      </c>
      <c r="M19" s="10">
        <f>SUM(M6:M18)</f>
        <v>526066.52</v>
      </c>
      <c r="N19" s="8">
        <f t="shared" si="1"/>
        <v>1.6015117089494495</v>
      </c>
      <c r="O19" s="10">
        <f>SUM(O6:O18)</f>
        <v>479393.08999999997</v>
      </c>
      <c r="P19" s="8">
        <f t="shared" si="2"/>
        <v>1.45942312927357</v>
      </c>
      <c r="Q19" s="10">
        <f>SUM(Q6:Q18)</f>
        <v>1017210.9199999999</v>
      </c>
      <c r="R19" s="8">
        <f t="shared" si="3"/>
        <v>3.0967095166049368</v>
      </c>
      <c r="S19" s="10">
        <f>SUM(S6:S18)</f>
        <v>23655669</v>
      </c>
      <c r="T19" s="8">
        <f t="shared" si="4"/>
        <v>72.015285988039139</v>
      </c>
      <c r="U19" s="1"/>
    </row>
    <row r="20" spans="1:21" x14ac:dyDescent="0.25">
      <c r="C20" s="1">
        <f>C19-C17-C13</f>
        <v>7055762</v>
      </c>
      <c r="E20" s="1">
        <f>E19-E17-E13</f>
        <v>5117770</v>
      </c>
      <c r="G20" s="12"/>
      <c r="H20" s="13"/>
      <c r="I20" s="12"/>
      <c r="J20" s="12"/>
      <c r="K20" s="12"/>
      <c r="L20" s="13"/>
      <c r="M20" s="12"/>
      <c r="N20" s="13"/>
      <c r="O20" s="12"/>
      <c r="P20" s="13"/>
      <c r="Q20" s="12"/>
      <c r="R20" s="13"/>
    </row>
    <row r="21" spans="1:21" x14ac:dyDescent="0.25">
      <c r="G21" s="12"/>
      <c r="H21" s="12"/>
      <c r="I21" s="12"/>
      <c r="J21" s="12"/>
      <c r="K21" s="13"/>
      <c r="L21" s="12"/>
      <c r="M21" s="12"/>
      <c r="N21" s="13"/>
      <c r="O21" s="12"/>
      <c r="P21" s="13"/>
      <c r="Q21" s="13"/>
      <c r="R21" s="13"/>
    </row>
    <row r="22" spans="1:21" x14ac:dyDescent="0.25">
      <c r="G22" s="12"/>
      <c r="H22" s="12"/>
      <c r="I22" s="12"/>
      <c r="J22" s="12"/>
      <c r="K22" s="13"/>
      <c r="L22" s="13"/>
      <c r="M22" s="13"/>
      <c r="N22" s="13"/>
      <c r="O22" s="12"/>
      <c r="P22" s="13"/>
      <c r="Q22" s="13"/>
      <c r="R22" s="13"/>
      <c r="S22" s="1"/>
    </row>
    <row r="23" spans="1:21" x14ac:dyDescent="0.25">
      <c r="G23" s="12"/>
      <c r="H23" s="13"/>
      <c r="I23" s="12"/>
      <c r="J23" s="13"/>
      <c r="K23" s="12"/>
      <c r="L23" s="13"/>
      <c r="M23" s="12"/>
      <c r="N23" s="14"/>
      <c r="O23" s="12"/>
      <c r="P23" s="13"/>
      <c r="Q23" s="12"/>
      <c r="R23" s="13"/>
      <c r="S23" s="1"/>
    </row>
    <row r="24" spans="1:21" x14ac:dyDescent="0.25">
      <c r="G24" s="12"/>
      <c r="H24" s="13"/>
      <c r="I24" s="12"/>
      <c r="J24" s="13"/>
      <c r="K24" s="12"/>
      <c r="L24" s="13"/>
      <c r="M24" s="12"/>
      <c r="N24" s="13"/>
      <c r="O24" s="12"/>
      <c r="P24" s="12"/>
      <c r="Q24" s="12"/>
      <c r="R24" s="13"/>
    </row>
    <row r="25" spans="1:21" x14ac:dyDescent="0.25">
      <c r="G25" s="12"/>
      <c r="H25" s="13"/>
      <c r="I25" s="12"/>
      <c r="J25" s="13"/>
      <c r="K25" s="13"/>
      <c r="L25" s="13"/>
      <c r="M25" s="13"/>
      <c r="N25" s="13"/>
      <c r="O25" s="13"/>
      <c r="P25" s="13"/>
      <c r="Q25" s="12"/>
      <c r="R25" s="13"/>
    </row>
    <row r="26" spans="1:21" x14ac:dyDescent="0.25"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21" x14ac:dyDescent="0.25">
      <c r="G27" s="12"/>
      <c r="H27" s="13"/>
      <c r="I27" s="12"/>
      <c r="J27" s="13"/>
      <c r="K27" s="12"/>
      <c r="L27" s="13"/>
      <c r="M27" s="12"/>
      <c r="N27" s="13"/>
      <c r="O27" s="12"/>
      <c r="P27" s="13"/>
      <c r="Q27" s="12"/>
      <c r="R27" s="13"/>
    </row>
    <row r="28" spans="1:21" x14ac:dyDescent="0.25">
      <c r="C28" s="15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21" x14ac:dyDescent="0.25">
      <c r="C29" s="15"/>
      <c r="G29" s="12"/>
      <c r="H29" s="13"/>
      <c r="I29" s="12"/>
      <c r="J29" s="13"/>
      <c r="K29" s="12"/>
      <c r="L29" s="13"/>
      <c r="M29" s="12"/>
      <c r="N29" s="13"/>
      <c r="O29" s="13"/>
      <c r="P29" s="13"/>
      <c r="Q29" s="12"/>
      <c r="R29" s="13"/>
    </row>
    <row r="30" spans="1:21" x14ac:dyDescent="0.25">
      <c r="C30" s="15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21" x14ac:dyDescent="0.25">
      <c r="C31" s="15"/>
      <c r="G31" s="12"/>
      <c r="H31" s="13"/>
      <c r="I31" s="12"/>
      <c r="J31" s="13"/>
      <c r="K31" s="12"/>
      <c r="L31" s="13"/>
      <c r="M31" s="12"/>
      <c r="N31" s="13"/>
      <c r="O31" s="12"/>
      <c r="P31" s="13"/>
      <c r="Q31" s="12"/>
      <c r="R31" s="13"/>
    </row>
    <row r="32" spans="1:21" x14ac:dyDescent="0.25">
      <c r="C32" s="15"/>
    </row>
    <row r="33" spans="3:3" x14ac:dyDescent="0.25">
      <c r="C33" s="15"/>
    </row>
    <row r="34" spans="3:3" x14ac:dyDescent="0.25">
      <c r="C34" s="15"/>
    </row>
    <row r="35" spans="3:3" x14ac:dyDescent="0.25">
      <c r="C35" s="15"/>
    </row>
    <row r="36" spans="3:3" x14ac:dyDescent="0.25">
      <c r="C36" s="15"/>
    </row>
    <row r="37" spans="3:3" x14ac:dyDescent="0.25">
      <c r="C37" s="15"/>
    </row>
    <row r="38" spans="3:3" x14ac:dyDescent="0.25">
      <c r="C38" s="15"/>
    </row>
    <row r="39" spans="3:3" x14ac:dyDescent="0.25">
      <c r="C39" s="1"/>
    </row>
  </sheetData>
  <mergeCells count="28">
    <mergeCell ref="C3:D3"/>
    <mergeCell ref="E3:F3"/>
    <mergeCell ref="A2:F2"/>
    <mergeCell ref="G2:T2"/>
    <mergeCell ref="A3:B5"/>
    <mergeCell ref="G3:H3"/>
    <mergeCell ref="I3:J3"/>
    <mergeCell ref="K3:L3"/>
    <mergeCell ref="M3:N3"/>
    <mergeCell ref="O3:P3"/>
    <mergeCell ref="Q3:R3"/>
    <mergeCell ref="S3:T3"/>
    <mergeCell ref="C4:D4"/>
    <mergeCell ref="E4:F4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ageMargins left="0.23611111111111099" right="0.23611111111111099" top="0.74791666666666701" bottom="0.74791666666666701" header="0.51180555555555496" footer="0.51180555555555496"/>
  <pageSetup paperSize="9" scale="77" firstPageNumber="0" orientation="landscape" horizontalDpi="300" verticalDpi="300" r:id="rId1"/>
  <colBreaks count="1" manualBreakCount="1">
    <brk id="6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23"/>
  <sheetViews>
    <sheetView zoomScaleNormal="100" workbookViewId="0">
      <selection activeCell="B33" sqref="B33"/>
    </sheetView>
  </sheetViews>
  <sheetFormatPr defaultRowHeight="15" x14ac:dyDescent="0.25"/>
  <cols>
    <col min="1" max="1" width="2.140625" customWidth="1"/>
    <col min="2" max="2" width="49.85546875" customWidth="1"/>
    <col min="3" max="3" width="12.28515625" customWidth="1"/>
    <col min="4" max="4" width="9.28515625" customWidth="1"/>
    <col min="5" max="5" width="10" customWidth="1"/>
    <col min="6" max="6" width="10.5703125" customWidth="1"/>
    <col min="7" max="7" width="10.28515625" customWidth="1"/>
    <col min="8" max="8" width="11.140625" customWidth="1"/>
    <col min="9" max="9" width="8.7109375" customWidth="1"/>
    <col min="10" max="10" width="11" customWidth="1"/>
    <col min="11" max="11" width="8.7109375" customWidth="1"/>
    <col min="12" max="12" width="11.5703125" customWidth="1"/>
    <col min="13" max="13" width="8.7109375" customWidth="1"/>
    <col min="14" max="14" width="10.7109375" customWidth="1"/>
    <col min="15" max="15" width="8.7109375" customWidth="1"/>
    <col min="16" max="16" width="10.28515625" customWidth="1"/>
    <col min="17" max="17" width="9.28515625" customWidth="1"/>
    <col min="18" max="18" width="10" customWidth="1"/>
    <col min="19" max="1019" width="8.7109375" customWidth="1"/>
  </cols>
  <sheetData>
    <row r="2" spans="1:19" x14ac:dyDescent="0.25">
      <c r="A2" s="60" t="s">
        <v>58</v>
      </c>
      <c r="B2" s="60"/>
      <c r="C2" s="60"/>
      <c r="D2" s="60"/>
      <c r="E2" s="60"/>
      <c r="F2" s="60"/>
      <c r="G2" s="60" t="s">
        <v>60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9" ht="28.5" customHeight="1" x14ac:dyDescent="0.25">
      <c r="A3" s="55" t="s">
        <v>29</v>
      </c>
      <c r="B3" s="55"/>
      <c r="C3" s="47" t="s">
        <v>30</v>
      </c>
      <c r="D3" s="61"/>
      <c r="E3" s="62" t="s">
        <v>31</v>
      </c>
      <c r="F3" s="49"/>
      <c r="G3" s="56" t="s">
        <v>32</v>
      </c>
      <c r="H3" s="56"/>
      <c r="I3" s="56" t="s">
        <v>33</v>
      </c>
      <c r="J3" s="56"/>
      <c r="K3" s="56" t="s">
        <v>34</v>
      </c>
      <c r="L3" s="56"/>
      <c r="M3" s="56" t="s">
        <v>35</v>
      </c>
      <c r="N3" s="56"/>
      <c r="O3" s="56" t="s">
        <v>36</v>
      </c>
      <c r="P3" s="56"/>
      <c r="Q3" s="56" t="s">
        <v>37</v>
      </c>
      <c r="R3" s="56"/>
    </row>
    <row r="4" spans="1:19" ht="15" customHeight="1" x14ac:dyDescent="0.25">
      <c r="A4" s="55"/>
      <c r="B4" s="55"/>
      <c r="C4" s="57">
        <v>45107</v>
      </c>
      <c r="D4" s="57"/>
      <c r="E4" s="58">
        <v>45107</v>
      </c>
      <c r="F4" s="59"/>
      <c r="G4" s="46" t="s">
        <v>11</v>
      </c>
      <c r="H4" s="46" t="s">
        <v>38</v>
      </c>
      <c r="I4" s="46" t="s">
        <v>11</v>
      </c>
      <c r="J4" s="46" t="s">
        <v>38</v>
      </c>
      <c r="K4" s="46" t="s">
        <v>11</v>
      </c>
      <c r="L4" s="46" t="s">
        <v>38</v>
      </c>
      <c r="M4" s="46" t="s">
        <v>11</v>
      </c>
      <c r="N4" s="46" t="s">
        <v>38</v>
      </c>
      <c r="O4" s="46" t="s">
        <v>11</v>
      </c>
      <c r="P4" s="46" t="s">
        <v>38</v>
      </c>
      <c r="Q4" s="46" t="s">
        <v>11</v>
      </c>
      <c r="R4" s="46" t="s">
        <v>38</v>
      </c>
    </row>
    <row r="5" spans="1:19" ht="90" customHeight="1" x14ac:dyDescent="0.25">
      <c r="A5" s="55"/>
      <c r="B5" s="55"/>
      <c r="C5" s="3" t="s">
        <v>11</v>
      </c>
      <c r="D5" s="3" t="s">
        <v>39</v>
      </c>
      <c r="E5" s="5" t="s">
        <v>11</v>
      </c>
      <c r="F5" s="5" t="s">
        <v>40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9" s="2" customFormat="1" x14ac:dyDescent="0.2">
      <c r="A6" s="16">
        <v>1</v>
      </c>
      <c r="B6" s="17" t="s">
        <v>41</v>
      </c>
      <c r="C6" s="42">
        <v>0</v>
      </c>
      <c r="D6" s="18">
        <f>C6/C12*100</f>
        <v>0</v>
      </c>
      <c r="E6" s="20">
        <v>0</v>
      </c>
      <c r="F6" s="19">
        <f>E6/E12*100</f>
        <v>0</v>
      </c>
      <c r="G6" s="20">
        <v>0</v>
      </c>
      <c r="H6" s="18">
        <f>G6/E12*100</f>
        <v>0</v>
      </c>
      <c r="I6" s="20">
        <v>0</v>
      </c>
      <c r="J6" s="18">
        <f>I6/E12*100</f>
        <v>0</v>
      </c>
      <c r="K6" s="20">
        <v>0</v>
      </c>
      <c r="L6" s="18">
        <f>K6/E12*100</f>
        <v>0</v>
      </c>
      <c r="M6" s="20">
        <v>0</v>
      </c>
      <c r="N6" s="18">
        <f>M6/E12*100</f>
        <v>0</v>
      </c>
      <c r="O6" s="20">
        <v>0</v>
      </c>
      <c r="P6" s="18">
        <f>O6/E12*100</f>
        <v>0</v>
      </c>
      <c r="Q6" s="21">
        <v>0</v>
      </c>
      <c r="R6" s="18">
        <f>Q6/E12*100</f>
        <v>0</v>
      </c>
    </row>
    <row r="7" spans="1:19" x14ac:dyDescent="0.25">
      <c r="A7" s="16">
        <v>2</v>
      </c>
      <c r="B7" s="22" t="s">
        <v>42</v>
      </c>
      <c r="C7" s="43">
        <v>664691</v>
      </c>
      <c r="D7" s="8">
        <f>C7/C12*100</f>
        <v>33.152629851636604</v>
      </c>
      <c r="E7" s="20">
        <v>0</v>
      </c>
      <c r="F7" s="23">
        <f>E7/E12*100</f>
        <v>0</v>
      </c>
      <c r="G7" s="20">
        <v>0</v>
      </c>
      <c r="H7" s="18">
        <f>G7/E12*100</f>
        <v>0</v>
      </c>
      <c r="I7" s="20">
        <v>0</v>
      </c>
      <c r="J7" s="18">
        <f>I7/E12*100</f>
        <v>0</v>
      </c>
      <c r="K7" s="20">
        <v>0</v>
      </c>
      <c r="L7" s="18">
        <f>K7/E12*100</f>
        <v>0</v>
      </c>
      <c r="M7" s="20">
        <v>0</v>
      </c>
      <c r="N7" s="18">
        <f>M7/E12*100</f>
        <v>0</v>
      </c>
      <c r="O7" s="20">
        <v>0</v>
      </c>
      <c r="P7" s="18">
        <f>O7/E12*100</f>
        <v>0</v>
      </c>
      <c r="Q7" s="9">
        <v>0</v>
      </c>
      <c r="R7" s="18">
        <f>Q7/E12*100</f>
        <v>0</v>
      </c>
      <c r="S7" s="1"/>
    </row>
    <row r="8" spans="1:19" ht="25.5" x14ac:dyDescent="0.25">
      <c r="A8" s="16">
        <v>3</v>
      </c>
      <c r="B8" s="22" t="s">
        <v>43</v>
      </c>
      <c r="C8" s="43">
        <v>330705</v>
      </c>
      <c r="D8" s="8">
        <f>C8/C12*100</f>
        <v>16.494492109996202</v>
      </c>
      <c r="E8" s="20">
        <v>0</v>
      </c>
      <c r="F8" s="23">
        <f>E8/E12*100</f>
        <v>0</v>
      </c>
      <c r="G8" s="20">
        <v>0</v>
      </c>
      <c r="H8" s="18">
        <f>G8/E12*100</f>
        <v>0</v>
      </c>
      <c r="I8" s="20">
        <v>0</v>
      </c>
      <c r="J8" s="18">
        <f>I8/E12*100</f>
        <v>0</v>
      </c>
      <c r="K8" s="20">
        <v>0</v>
      </c>
      <c r="L8" s="18">
        <f>K8/E12*100</f>
        <v>0</v>
      </c>
      <c r="M8" s="20">
        <v>0</v>
      </c>
      <c r="N8" s="18">
        <f>M8/E12*100</f>
        <v>0</v>
      </c>
      <c r="O8" s="20">
        <v>0</v>
      </c>
      <c r="P8" s="18">
        <f>O8/E12*100</f>
        <v>0</v>
      </c>
      <c r="Q8" s="9">
        <v>0</v>
      </c>
      <c r="R8" s="18">
        <f>Q8/E12*100</f>
        <v>0</v>
      </c>
    </row>
    <row r="9" spans="1:19" ht="25.5" x14ac:dyDescent="0.25">
      <c r="A9" s="16">
        <v>4</v>
      </c>
      <c r="B9" s="22" t="s">
        <v>44</v>
      </c>
      <c r="C9" s="43">
        <v>3359</v>
      </c>
      <c r="D9" s="8">
        <f>C9/C12*100</f>
        <v>0.16753601849829072</v>
      </c>
      <c r="E9" s="20">
        <v>0</v>
      </c>
      <c r="F9" s="23">
        <f>E9/E12*100</f>
        <v>0</v>
      </c>
      <c r="G9" s="20">
        <v>0</v>
      </c>
      <c r="H9" s="18">
        <f>G9/E12*100</f>
        <v>0</v>
      </c>
      <c r="I9" s="20">
        <v>0</v>
      </c>
      <c r="J9" s="18">
        <f>I9/E12*100</f>
        <v>0</v>
      </c>
      <c r="K9" s="20">
        <v>0</v>
      </c>
      <c r="L9" s="18">
        <f>K9/E12*100</f>
        <v>0</v>
      </c>
      <c r="M9" s="20">
        <v>0</v>
      </c>
      <c r="N9" s="18">
        <f>M9/E12*100</f>
        <v>0</v>
      </c>
      <c r="O9" s="20">
        <v>0</v>
      </c>
      <c r="P9" s="18">
        <f>O9/E12*100</f>
        <v>0</v>
      </c>
      <c r="Q9" s="9">
        <v>0</v>
      </c>
      <c r="R9" s="18">
        <f>Q9/E12*100</f>
        <v>0</v>
      </c>
    </row>
    <row r="10" spans="1:19" x14ac:dyDescent="0.25">
      <c r="A10" s="16">
        <v>5</v>
      </c>
      <c r="B10" s="22" t="s">
        <v>45</v>
      </c>
      <c r="C10" s="43">
        <v>19533</v>
      </c>
      <c r="D10" s="8">
        <f>C10/C12*100</f>
        <v>0.97424264642069436</v>
      </c>
      <c r="E10" s="24">
        <v>16559</v>
      </c>
      <c r="F10" s="8">
        <f>E10/E12*100</f>
        <v>1.6538558341889424</v>
      </c>
      <c r="G10" s="33">
        <v>3990</v>
      </c>
      <c r="H10" s="18">
        <f>G10/E12*100</f>
        <v>0.39850744479822936</v>
      </c>
      <c r="I10" s="33">
        <v>2255</v>
      </c>
      <c r="J10" s="18">
        <f>I10/E12*100</f>
        <v>0.22522162607017726</v>
      </c>
      <c r="K10" s="33">
        <v>504</v>
      </c>
      <c r="L10" s="18">
        <f>K10/E12*100</f>
        <v>5.0337782500828973E-2</v>
      </c>
      <c r="M10" s="33">
        <v>410</v>
      </c>
      <c r="N10" s="18">
        <f>M10/E12*100</f>
        <v>4.0949386558214049E-2</v>
      </c>
      <c r="O10" s="33">
        <v>950</v>
      </c>
      <c r="P10" s="18">
        <f>O10/E12*100</f>
        <v>9.4882724951959374E-2</v>
      </c>
      <c r="Q10" s="10">
        <v>8450</v>
      </c>
      <c r="R10" s="18">
        <f>Q10/E12*100</f>
        <v>0.8439568693095334</v>
      </c>
      <c r="S10" s="1"/>
    </row>
    <row r="11" spans="1:19" x14ac:dyDescent="0.25">
      <c r="A11" s="16">
        <v>6</v>
      </c>
      <c r="B11" s="17" t="s">
        <v>46</v>
      </c>
      <c r="C11" s="44">
        <v>986654</v>
      </c>
      <c r="D11" s="8">
        <f>C11/C12*100</f>
        <v>49.211099373448207</v>
      </c>
      <c r="E11" s="24">
        <v>984677</v>
      </c>
      <c r="F11" s="8">
        <f>E11/E12*100</f>
        <v>98.346144165811054</v>
      </c>
      <c r="G11" s="34">
        <v>68323</v>
      </c>
      <c r="H11" s="18">
        <f>G11/E12*100</f>
        <v>6.8238657019923377</v>
      </c>
      <c r="I11" s="34">
        <v>17996</v>
      </c>
      <c r="J11" s="18">
        <f>I11/E12*100</f>
        <v>1.7973784402478536</v>
      </c>
      <c r="K11" s="34">
        <v>650</v>
      </c>
      <c r="L11" s="18">
        <f>K11/E12*100</f>
        <v>6.4919759177656411E-2</v>
      </c>
      <c r="M11" s="34">
        <v>40553</v>
      </c>
      <c r="N11" s="18">
        <f>M11/E12*100</f>
        <v>4.0502938368176933</v>
      </c>
      <c r="O11" s="34">
        <v>501463</v>
      </c>
      <c r="P11" s="18">
        <f>O11/E12*100</f>
        <v>50.084395686930947</v>
      </c>
      <c r="Q11" s="10">
        <v>355392</v>
      </c>
      <c r="R11" s="18">
        <f>Q11/E12*100</f>
        <v>35.495327774870262</v>
      </c>
      <c r="S11" s="1"/>
    </row>
    <row r="12" spans="1:19" x14ac:dyDescent="0.25">
      <c r="A12" s="25"/>
      <c r="B12" s="16" t="s">
        <v>47</v>
      </c>
      <c r="C12" s="45">
        <f>SUM(C6:C11)</f>
        <v>2004942</v>
      </c>
      <c r="D12" s="27">
        <f>C12/C12*100</f>
        <v>100</v>
      </c>
      <c r="E12" s="26">
        <f>SUM(E10:E11)</f>
        <v>1001236</v>
      </c>
      <c r="F12" s="27">
        <f>E12/E12*100</f>
        <v>100</v>
      </c>
      <c r="G12" s="26">
        <f>G6+G7+G8+G9+G10+G11</f>
        <v>72313</v>
      </c>
      <c r="H12" s="28">
        <f>G12/E12*100</f>
        <v>7.2223731467905674</v>
      </c>
      <c r="I12" s="26">
        <f>I6+I7+I8+I9+I10+I11</f>
        <v>20251</v>
      </c>
      <c r="J12" s="28">
        <f>I12/E12*100</f>
        <v>2.0226000663180308</v>
      </c>
      <c r="K12" s="26">
        <f>K6+K7+K8+K9+K10+K11</f>
        <v>1154</v>
      </c>
      <c r="L12" s="28">
        <f>K12/E12*100</f>
        <v>0.11525754167848538</v>
      </c>
      <c r="M12" s="26">
        <f>M6+M7+M8+M9+M10+M11</f>
        <v>40963</v>
      </c>
      <c r="N12" s="28">
        <f>M12/E12*100</f>
        <v>4.0912432233759075</v>
      </c>
      <c r="O12" s="26">
        <f>O6+O7+O8+O9+O10+O11</f>
        <v>502413</v>
      </c>
      <c r="P12" s="28">
        <f>O12/E12*100</f>
        <v>50.179278411882912</v>
      </c>
      <c r="Q12" s="26">
        <f>Q10+Q11</f>
        <v>363842</v>
      </c>
      <c r="R12" s="28">
        <f>Q12/E12*100</f>
        <v>36.339284644179791</v>
      </c>
      <c r="S12" s="1"/>
    </row>
    <row r="13" spans="1:19" x14ac:dyDescent="0.25">
      <c r="H13" s="1"/>
    </row>
    <row r="14" spans="1:19" x14ac:dyDescent="0.25">
      <c r="B14" s="13" t="s">
        <v>48</v>
      </c>
      <c r="H14" s="1"/>
      <c r="L14" s="1"/>
    </row>
    <row r="15" spans="1:19" ht="15.75" customHeight="1" x14ac:dyDescent="0.25">
      <c r="A15" s="29"/>
      <c r="B15" s="30" t="s">
        <v>49</v>
      </c>
      <c r="H15" s="1"/>
      <c r="J15" s="1"/>
      <c r="R15" s="1"/>
    </row>
    <row r="16" spans="1:19" x14ac:dyDescent="0.25">
      <c r="A16" s="29"/>
      <c r="B16" s="30" t="s">
        <v>50</v>
      </c>
      <c r="G16" s="1"/>
      <c r="H16" s="1"/>
      <c r="R16" s="1"/>
    </row>
    <row r="17" spans="1:17" x14ac:dyDescent="0.25">
      <c r="A17" s="29"/>
      <c r="B17" s="30" t="s">
        <v>0</v>
      </c>
      <c r="G17" s="1"/>
      <c r="H17" s="1"/>
      <c r="O17" s="1"/>
      <c r="Q17" s="1"/>
    </row>
    <row r="18" spans="1:17" x14ac:dyDescent="0.25">
      <c r="A18" s="29"/>
      <c r="B18" s="30" t="s">
        <v>51</v>
      </c>
    </row>
    <row r="19" spans="1:17" x14ac:dyDescent="0.25">
      <c r="A19" s="29"/>
      <c r="B19" s="30" t="s">
        <v>52</v>
      </c>
      <c r="N19" s="31"/>
    </row>
    <row r="20" spans="1:17" x14ac:dyDescent="0.25">
      <c r="A20" s="29"/>
      <c r="B20" s="30" t="s">
        <v>53</v>
      </c>
    </row>
    <row r="21" spans="1:17" x14ac:dyDescent="0.25">
      <c r="A21" s="29"/>
      <c r="B21" s="32" t="s">
        <v>54</v>
      </c>
    </row>
    <row r="22" spans="1:17" x14ac:dyDescent="0.25">
      <c r="A22" s="29"/>
      <c r="B22" s="32" t="s">
        <v>55</v>
      </c>
    </row>
    <row r="23" spans="1:17" ht="25.5" x14ac:dyDescent="0.25">
      <c r="B23" s="30" t="s">
        <v>56</v>
      </c>
    </row>
  </sheetData>
  <mergeCells count="25">
    <mergeCell ref="E4:F4"/>
    <mergeCell ref="A2:F2"/>
    <mergeCell ref="G2:R2"/>
    <mergeCell ref="A3:B5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G4:G5"/>
    <mergeCell ref="H4:H5"/>
    <mergeCell ref="I4:I5"/>
    <mergeCell ref="J4:J5"/>
    <mergeCell ref="P4:P5"/>
    <mergeCell ref="Q4:Q5"/>
    <mergeCell ref="R4:R5"/>
    <mergeCell ref="K4:K5"/>
    <mergeCell ref="L4:L5"/>
    <mergeCell ref="M4:M5"/>
    <mergeCell ref="N4:N5"/>
    <mergeCell ref="O4:O5"/>
  </mergeCells>
  <pageMargins left="0.23611111111111099" right="0.23611111111111099" top="0.74791666666666701" bottom="0.74791666666666701" header="0.51180555555555496" footer="0.51180555555555496"/>
  <pageSetup paperSize="9" scale="80" firstPageNumber="0" orientation="landscape" horizontalDpi="300" verticalDpi="30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Obveze</vt:lpstr>
      <vt:lpstr> Potraživanja</vt:lpstr>
      <vt:lpstr>Sheet1</vt:lpstr>
      <vt:lpstr>' Obveze'!Print_Area</vt:lpstr>
      <vt:lpstr>' Potraživanja'!Print_Area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Kovač Nevenka</dc:creator>
  <dc:description/>
  <cp:lastModifiedBy>user</cp:lastModifiedBy>
  <cp:revision>2</cp:revision>
  <cp:lastPrinted>2023-07-21T10:54:55Z</cp:lastPrinted>
  <dcterms:created xsi:type="dcterms:W3CDTF">2013-04-28T11:17:48Z</dcterms:created>
  <dcterms:modified xsi:type="dcterms:W3CDTF">2023-07-21T11:48:55Z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